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Default Extension="emf" ContentType="image/x-emf"/>
  <Default Extension="wmf" ContentType="image/x-w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226"/>
  <workbookPr showInkAnnotation="0" autoCompressPictures="0"/>
  <bookViews>
    <workbookView xWindow="1440" yWindow="0" windowWidth="28740" windowHeight="19240" tabRatio="500"/>
  </bookViews>
  <sheets>
    <sheet name="Overall 3x2" sheetId="3" r:id="rId1"/>
    <sheet name="Followup 2x2" sheetId="4"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25" i="4" l="1"/>
  <c r="C24" i="4"/>
  <c r="C24" i="3"/>
  <c r="C23" i="3"/>
  <c r="C22" i="3"/>
  <c r="D21" i="4"/>
  <c r="F40" i="4"/>
  <c r="B28" i="4"/>
  <c r="B21" i="4"/>
  <c r="D19" i="4"/>
  <c r="G19" i="4"/>
  <c r="C28" i="4"/>
  <c r="D28" i="4"/>
  <c r="E28" i="4"/>
  <c r="F28" i="4"/>
  <c r="B29" i="4"/>
  <c r="C21" i="4"/>
  <c r="H19" i="4"/>
  <c r="C29" i="4"/>
  <c r="D29" i="4"/>
  <c r="E29" i="4"/>
  <c r="F29" i="4"/>
  <c r="B30" i="4"/>
  <c r="D20" i="4"/>
  <c r="G20" i="4"/>
  <c r="C30" i="4"/>
  <c r="D30" i="4"/>
  <c r="E30" i="4"/>
  <c r="F30" i="4"/>
  <c r="B31" i="4"/>
  <c r="H20" i="4"/>
  <c r="C31" i="4"/>
  <c r="D31" i="4"/>
  <c r="E31" i="4"/>
  <c r="F31" i="4"/>
  <c r="F33" i="4"/>
  <c r="F38" i="4"/>
  <c r="F39" i="4"/>
  <c r="F34" i="4"/>
  <c r="B25" i="4"/>
  <c r="B24" i="4"/>
  <c r="F41" i="3"/>
  <c r="F39" i="3"/>
  <c r="D18" i="3"/>
  <c r="B24" i="3"/>
  <c r="D17" i="3"/>
  <c r="B23" i="3"/>
  <c r="D16" i="3"/>
  <c r="B22" i="3"/>
  <c r="B27" i="3"/>
  <c r="B19" i="3"/>
  <c r="D19" i="3"/>
  <c r="G16" i="3"/>
  <c r="C27" i="3"/>
  <c r="D27" i="3"/>
  <c r="E27" i="3"/>
  <c r="F27" i="3"/>
  <c r="C19" i="3"/>
  <c r="H16" i="3"/>
  <c r="C28" i="3"/>
  <c r="B28" i="3"/>
  <c r="D28" i="3"/>
  <c r="E28" i="3"/>
  <c r="F28" i="3"/>
  <c r="G17" i="3"/>
  <c r="C29" i="3"/>
  <c r="B29" i="3"/>
  <c r="D29" i="3"/>
  <c r="E29" i="3"/>
  <c r="F29" i="3"/>
  <c r="H17" i="3"/>
  <c r="C30" i="3"/>
  <c r="B30" i="3"/>
  <c r="D30" i="3"/>
  <c r="E30" i="3"/>
  <c r="F30" i="3"/>
  <c r="G18" i="3"/>
  <c r="C31" i="3"/>
  <c r="B31" i="3"/>
  <c r="D31" i="3"/>
  <c r="E31" i="3"/>
  <c r="F31" i="3"/>
  <c r="B32" i="3"/>
  <c r="H18" i="3"/>
  <c r="C32" i="3"/>
  <c r="D32" i="3"/>
  <c r="E32" i="3"/>
  <c r="F32" i="3"/>
  <c r="F34" i="3"/>
  <c r="F40" i="3"/>
  <c r="F35" i="3"/>
  <c r="F43" i="3"/>
  <c r="F42" i="4"/>
</calcChain>
</file>

<file path=xl/comments1.xml><?xml version="1.0" encoding="utf-8"?>
<comments xmlns="http://schemas.openxmlformats.org/spreadsheetml/2006/main">
  <authors>
    <author>Jason Finley</author>
  </authors>
  <commentList>
    <comment ref="A1" authorId="0">
      <text>
        <r>
          <rPr>
            <b/>
            <sz val="9"/>
            <color indexed="81"/>
            <rFont val="Helvetica"/>
            <family val="2"/>
          </rPr>
          <t>Jason Finley:</t>
        </r>
        <r>
          <rPr>
            <sz val="9"/>
            <color indexed="81"/>
            <rFont val="Helvetica"/>
            <family val="2"/>
          </rPr>
          <t xml:space="preserve">
The within-subjects version is called McNemar's test (related to "sign test").</t>
        </r>
      </text>
    </comment>
  </commentList>
</comments>
</file>

<file path=xl/comments2.xml><?xml version="1.0" encoding="utf-8"?>
<comments xmlns="http://schemas.openxmlformats.org/spreadsheetml/2006/main">
  <authors>
    <author>Jason Finley</author>
  </authors>
  <commentList>
    <comment ref="A4" authorId="0">
      <text>
        <r>
          <rPr>
            <b/>
            <sz val="9"/>
            <color indexed="81"/>
            <rFont val="Helvetica"/>
            <family val="2"/>
          </rPr>
          <t>Jason Finley:</t>
        </r>
        <r>
          <rPr>
            <sz val="9"/>
            <color indexed="81"/>
            <rFont val="Helvetica"/>
            <family val="2"/>
          </rPr>
          <t xml:space="preserve">
The within-subjects version is called McNemar's test (related to "sign test").</t>
        </r>
      </text>
    </comment>
  </commentList>
</comments>
</file>

<file path=xl/sharedStrings.xml><?xml version="1.0" encoding="utf-8"?>
<sst xmlns="http://schemas.openxmlformats.org/spreadsheetml/2006/main" count="99" uniqueCount="56">
  <si>
    <t>O-E</t>
  </si>
  <si>
    <t>(O-E)^2</t>
  </si>
  <si>
    <t>((O-E)^2)/E</t>
  </si>
  <si>
    <t>p</t>
  </si>
  <si>
    <t>critical value</t>
  </si>
  <si>
    <t>df</t>
  </si>
  <si>
    <t>Condition A</t>
  </si>
  <si>
    <t>Condition B</t>
  </si>
  <si>
    <t>total</t>
  </si>
  <si>
    <t>Expected Frequencies Due to Chance (E)</t>
  </si>
  <si>
    <t>O</t>
  </si>
  <si>
    <t>E</t>
  </si>
  <si>
    <r>
      <t>chi-square</t>
    </r>
    <r>
      <rPr>
        <sz val="12"/>
        <color theme="1"/>
        <rFont val="Calibri"/>
        <family val="2"/>
        <scheme val="minor"/>
      </rPr>
      <t xml:space="preserve"> test statistic value</t>
    </r>
  </si>
  <si>
    <t>N</t>
  </si>
  <si>
    <t>formula for chi-square:</t>
  </si>
  <si>
    <t>formula for expected value in each cell of the table:</t>
  </si>
  <si>
    <t>No Cell Phone</t>
  </si>
  <si>
    <t>Obeyed Traffic Laws</t>
  </si>
  <si>
    <t>Violated Traffic Laws</t>
  </si>
  <si>
    <t>Chi-square test of independence is used when you have 2 nominal variables, and both are between-subjects.</t>
  </si>
  <si>
    <t>Basic idea of the chi-square test: do the OBSERVED values (O) differ from the values we'd EXPECT (E) if there was no relationship between the two variables (null hypothesis)?</t>
  </si>
  <si>
    <t>The observed values (O) are our observations.  Enter those in the yellow boxes below (contingency table).</t>
  </si>
  <si>
    <t>Talking on Cell</t>
  </si>
  <si>
    <t>Texting/Dialing</t>
  </si>
  <si>
    <t>% Obeyed</t>
  </si>
  <si>
    <t># levels in 1st variable:</t>
  </si>
  <si>
    <t># levels in 2nd variable:</t>
  </si>
  <si>
    <t>Contingency Table: Observed Frequencies (O)</t>
  </si>
  <si>
    <t>degrees freedom.  df = (# levels in first variable -1)*(# levels in second variable -1).  note in a 2x2 contingency table, df=1</t>
  </si>
  <si>
    <t>total sample size</t>
  </si>
  <si>
    <t>alternative formula to get p</t>
  </si>
  <si>
    <t>Example of how to report:</t>
  </si>
  <si>
    <t>For drivers not using a cell phone, 55% obeyed traffic laws.  For drivers talking on a cell phone, 33% obeyed traffic laws.  For drivers texting or dialing on a cell phone, 40% obeyed traffic laws.</t>
  </si>
  <si>
    <t xml:space="preserve"> A chi-square test for independence showed that the overall relationship between phone use and obeying traffic laws was not statistically significant, χ 2 (2, N = 140) = 5.37, p = .068.
</t>
  </si>
  <si>
    <t>No Phone: obeyed</t>
  </si>
  <si>
    <t>No Phone: violated</t>
  </si>
  <si>
    <t>Talking: obeyed</t>
  </si>
  <si>
    <t>Talking: violated</t>
  </si>
  <si>
    <t>Texting: obeyed</t>
  </si>
  <si>
    <t>Texting: violated</t>
  </si>
  <si>
    <t>Then Excel will calculate the Expected values (E), and the chi-square statistic.  You can double-click on any of the cells to see the formulas showing how they are calculated.</t>
  </si>
  <si>
    <t>Yes</t>
  </si>
  <si>
    <t>No</t>
  </si>
  <si>
    <t>% Yes</t>
  </si>
  <si>
    <t>A: yes</t>
  </si>
  <si>
    <t>A: no</t>
  </si>
  <si>
    <t>B: yes</t>
  </si>
  <si>
    <t>B: no</t>
  </si>
  <si>
    <t>In condition A, 55% did [whatever].  In condition B, 33% did [whatever].</t>
  </si>
  <si>
    <t xml:space="preserve"> A chi-square test for independence showed that this difference was statistically significant, χ 2 (1, N = 115) = 5.25, p = .022.
</t>
  </si>
  <si>
    <t>this is the minimum size of chi-square statistic needed to reject the null hypothesis, p&lt;.05</t>
  </si>
  <si>
    <t>p-value.  probablity we'd get a chi-square statistic as large as we did if the null hypothesis is true. if p&lt;.05 then the relationship between the two variables is statistically significant.</t>
  </si>
  <si>
    <t>This is the sheet you would use if you just had a 2x2 contingency table (i.e., two variables with two levels each).</t>
  </si>
  <si>
    <t>This is also how you can do followups to the overall chi-square test you did with the 3x2 table.  For example, here you could compare just drivers with no phone to drivers talking on the phone (leaving out drivers who were texting/dialing).</t>
  </si>
  <si>
    <t>% Violated</t>
  </si>
  <si>
    <t>% 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</si>
</sst>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5" x14ac:knownFonts="1">
    <font>
      <sz val="14"/>
      <color theme="1"/>
      <name val="Helvetica"/>
      <family val="2"/>
    </font>
    <font>
      <sz val="12"/>
      <color theme="1"/>
      <name val="Calibri"/>
      <family val="2"/>
      <scheme val="minor"/>
    </font>
    <font>
      <sz val="12"/>
      <color theme="1"/>
      <name val="Calibri"/>
      <family val="2"/>
      <scheme val="minor"/>
    </font>
    <font>
      <sz val="12"/>
      <color theme="1"/>
      <name val="Calibri"/>
      <family val="2"/>
      <scheme val="minor"/>
    </font>
    <font>
      <u/>
      <sz val="14"/>
      <color theme="10"/>
      <name val="Helvetica"/>
      <family val="2"/>
    </font>
    <font>
      <u/>
      <sz val="14"/>
      <color theme="11"/>
      <name val="Helvetica"/>
      <family val="2"/>
    </font>
    <font>
      <sz val="14"/>
      <color theme="1"/>
      <name val="Helvetica"/>
      <family val="2"/>
    </font>
    <font>
      <b/>
      <sz val="12"/>
      <color theme="1"/>
      <name val="Calibri"/>
      <family val="2"/>
      <scheme val="minor"/>
    </font>
    <font>
      <sz val="12"/>
      <color theme="1"/>
      <name val="Calibri"/>
    </font>
    <font>
      <sz val="12"/>
      <color theme="0" tint="-0.499984740745262"/>
      <name val="Calibri"/>
      <scheme val="minor"/>
    </font>
    <font>
      <i/>
      <sz val="12"/>
      <color theme="1"/>
      <name val="Calibri"/>
      <scheme val="minor"/>
    </font>
    <font>
      <sz val="12"/>
      <color rgb="FFFF0000"/>
      <name val="Calibri"/>
      <family val="2"/>
      <scheme val="minor"/>
    </font>
    <font>
      <sz val="9"/>
      <color indexed="81"/>
      <name val="Helvetica"/>
      <family val="2"/>
    </font>
    <font>
      <b/>
      <sz val="9"/>
      <color indexed="81"/>
      <name val="Helvetica"/>
      <family val="2"/>
    </font>
    <font>
      <sz val="12"/>
      <color rgb="FFFF66FF"/>
      <name val="Calibri"/>
      <scheme val="minor"/>
    </font>
  </fonts>
  <fills count="4">
    <fill>
      <patternFill patternType="none"/>
    </fill>
    <fill>
      <patternFill patternType="gray125"/>
    </fill>
    <fill>
      <patternFill patternType="solid">
        <fgColor rgb="FFFFFF66"/>
        <bgColor indexed="64"/>
      </patternFill>
    </fill>
    <fill>
      <patternFill patternType="solid">
        <fgColor rgb="FFCCFFCC"/>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5">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xf numFmtId="0" fontId="2" fillId="0" borderId="0" xfId="7"/>
    <xf numFmtId="0" fontId="2" fillId="0" borderId="0" xfId="7" applyBorder="1"/>
    <xf numFmtId="0" fontId="2" fillId="0" borderId="0" xfId="7" applyFill="1" applyBorder="1"/>
    <xf numFmtId="0" fontId="7" fillId="0" borderId="0" xfId="7" applyFont="1"/>
    <xf numFmtId="0" fontId="2" fillId="0" borderId="0" xfId="7" applyAlignment="1">
      <alignment horizontal="right"/>
    </xf>
    <xf numFmtId="1" fontId="2" fillId="0" borderId="0" xfId="7" applyNumberFormat="1" applyAlignment="1">
      <alignment horizontal="left"/>
    </xf>
    <xf numFmtId="2" fontId="2" fillId="0" borderId="0" xfId="7" applyNumberFormat="1" applyAlignment="1">
      <alignment horizontal="center"/>
    </xf>
    <xf numFmtId="0" fontId="2" fillId="0" borderId="1" xfId="7" applyBorder="1" applyAlignment="1">
      <alignment horizontal="center"/>
    </xf>
    <xf numFmtId="0" fontId="9" fillId="0" borderId="0" xfId="7" applyFont="1"/>
    <xf numFmtId="2" fontId="9" fillId="0" borderId="0" xfId="7" applyNumberFormat="1" applyFont="1" applyAlignment="1">
      <alignment horizontal="center"/>
    </xf>
    <xf numFmtId="0" fontId="10" fillId="0" borderId="0" xfId="7" applyFont="1" applyAlignment="1">
      <alignment horizontal="right"/>
    </xf>
    <xf numFmtId="0" fontId="1" fillId="0" borderId="0" xfId="7" applyFont="1" applyAlignment="1">
      <alignment horizontal="right"/>
    </xf>
    <xf numFmtId="0" fontId="1" fillId="0" borderId="0" xfId="7" applyFont="1"/>
    <xf numFmtId="9" fontId="1" fillId="0" borderId="0" xfId="6" applyFont="1" applyFill="1" applyBorder="1"/>
    <xf numFmtId="0" fontId="7" fillId="0" borderId="0" xfId="7" applyFont="1" applyBorder="1" applyAlignment="1">
      <alignment wrapText="1"/>
    </xf>
    <xf numFmtId="0" fontId="7" fillId="0" borderId="0" xfId="7" applyFont="1" applyBorder="1"/>
    <xf numFmtId="0" fontId="2" fillId="0" borderId="0" xfId="7" applyFill="1"/>
    <xf numFmtId="0" fontId="1" fillId="0" borderId="0" xfId="7" applyFont="1" applyFill="1" applyAlignment="1">
      <alignment horizontal="right"/>
    </xf>
    <xf numFmtId="0" fontId="1" fillId="0" borderId="0" xfId="7" applyFont="1" applyFill="1"/>
    <xf numFmtId="0" fontId="1" fillId="0" borderId="0" xfId="7" applyFont="1" applyBorder="1"/>
    <xf numFmtId="1" fontId="1" fillId="2" borderId="2" xfId="6" applyNumberFormat="1" applyFont="1" applyFill="1" applyBorder="1" applyAlignment="1">
      <alignment horizontal="center"/>
    </xf>
    <xf numFmtId="1" fontId="1" fillId="0" borderId="0" xfId="6" applyNumberFormat="1" applyFont="1" applyFill="1" applyBorder="1" applyAlignment="1">
      <alignment horizontal="left"/>
    </xf>
    <xf numFmtId="1" fontId="1" fillId="0" borderId="0" xfId="6" applyNumberFormat="1" applyFont="1" applyFill="1" applyBorder="1" applyAlignment="1">
      <alignment horizontal="center"/>
    </xf>
    <xf numFmtId="0" fontId="1" fillId="0" borderId="0" xfId="7" applyFont="1" applyAlignment="1"/>
    <xf numFmtId="2" fontId="8" fillId="0" borderId="2" xfId="0" applyNumberFormat="1" applyFont="1" applyBorder="1" applyAlignment="1">
      <alignment horizontal="center"/>
    </xf>
    <xf numFmtId="9" fontId="1" fillId="0" borderId="0" xfId="6" applyFont="1" applyFill="1" applyBorder="1" applyAlignment="1">
      <alignment horizontal="center" wrapText="1"/>
    </xf>
    <xf numFmtId="0" fontId="1" fillId="0" borderId="0" xfId="7" applyFont="1" applyAlignment="1">
      <alignment horizontal="center" wrapText="1"/>
    </xf>
    <xf numFmtId="1" fontId="1" fillId="0" borderId="1" xfId="6" applyNumberFormat="1" applyFont="1" applyFill="1" applyBorder="1" applyAlignment="1">
      <alignment horizontal="center"/>
    </xf>
    <xf numFmtId="2" fontId="2" fillId="3" borderId="0" xfId="7" applyNumberFormat="1" applyFill="1" applyAlignment="1">
      <alignment horizontal="center"/>
    </xf>
    <xf numFmtId="0" fontId="2" fillId="3" borderId="0" xfId="7" applyFill="1" applyAlignment="1">
      <alignment horizontal="center"/>
    </xf>
    <xf numFmtId="164" fontId="2" fillId="3" borderId="0" xfId="7" applyNumberFormat="1" applyFill="1" applyAlignment="1">
      <alignment horizontal="center"/>
    </xf>
    <xf numFmtId="1" fontId="2" fillId="3" borderId="0" xfId="7" applyNumberFormat="1" applyFill="1" applyAlignment="1">
      <alignment horizontal="center"/>
    </xf>
    <xf numFmtId="9" fontId="1" fillId="3" borderId="0" xfId="6" applyFont="1" applyFill="1" applyBorder="1" applyAlignment="1">
      <alignment horizontal="center"/>
    </xf>
    <xf numFmtId="1" fontId="2" fillId="0" borderId="0" xfId="7" applyNumberFormat="1" applyAlignment="1">
      <alignment horizontal="center"/>
    </xf>
    <xf numFmtId="49" fontId="1" fillId="0" borderId="0" xfId="6" applyNumberFormat="1" applyFont="1" applyFill="1" applyBorder="1" applyAlignment="1">
      <alignment horizontal="center" wrapText="1"/>
    </xf>
    <xf numFmtId="49" fontId="1" fillId="0" borderId="0" xfId="7" applyNumberFormat="1" applyFont="1" applyAlignment="1">
      <alignment horizontal="center" wrapText="1"/>
    </xf>
    <xf numFmtId="1" fontId="11" fillId="0" borderId="0" xfId="7" applyNumberFormat="1" applyFont="1" applyAlignment="1">
      <alignment horizontal="center"/>
    </xf>
    <xf numFmtId="0" fontId="14" fillId="0" borderId="0" xfId="7" applyFont="1"/>
  </cellXfs>
  <cellStyles count="95">
    <cellStyle name="Followed Hyperlink" xfId="3" builtinId="9" hidden="1"/>
    <cellStyle name="Followed Hyperlink" xfId="5"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yperlink" xfId="2" builtinId="8" hidden="1"/>
    <cellStyle name="Hyperlink" xfId="4"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 name="Normal 2" xfId="1"/>
    <cellStyle name="Normal 3" xfId="7"/>
    <cellStyle name="Percent" xfId="6" builtinId="5"/>
    <cellStyle name="Percent 2" xfId="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7</xdr:row>
      <xdr:rowOff>38100</xdr:rowOff>
    </xdr:from>
    <xdr:to>
      <xdr:col>2</xdr:col>
      <xdr:colOff>327629</xdr:colOff>
      <xdr:row>11</xdr:row>
      <xdr:rowOff>129262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371600"/>
          <a:ext cx="2219929" cy="853162"/>
        </a:xfrm>
        <a:prstGeom prst="rect">
          <a:avLst/>
        </a:prstGeom>
        <a:solidFill>
          <a:srgbClr val="FFFFFF"/>
        </a:solidFill>
        <a:ln>
          <a:solidFill>
            <a:srgbClr val="FF0000"/>
          </a:solidFill>
        </a:ln>
        <a:effectLst/>
      </xdr:spPr>
    </xdr:pic>
    <xdr:clientData/>
  </xdr:twoCellAnchor>
  <xdr:twoCellAnchor editAs="oneCell">
    <xdr:from>
      <xdr:col>3</xdr:col>
      <xdr:colOff>50800</xdr:colOff>
      <xdr:row>7</xdr:row>
      <xdr:rowOff>38100</xdr:rowOff>
    </xdr:from>
    <xdr:to>
      <xdr:col>6</xdr:col>
      <xdr:colOff>166687</xdr:colOff>
      <xdr:row>11</xdr:row>
      <xdr:rowOff>173038</xdr:rowOff>
    </xdr:to>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3289300" y="1371600"/>
          <a:ext cx="3354387" cy="896938"/>
        </a:xfrm>
        <a:prstGeom prst="rect">
          <a:avLst/>
        </a:prstGeom>
        <a:solidFill>
          <a:schemeClr val="bg1"/>
        </a:solidFill>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10</xdr:row>
      <xdr:rowOff>38100</xdr:rowOff>
    </xdr:from>
    <xdr:to>
      <xdr:col>2</xdr:col>
      <xdr:colOff>327629</xdr:colOff>
      <xdr:row>14</xdr:row>
      <xdr:rowOff>129262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371600"/>
          <a:ext cx="2219929" cy="853162"/>
        </a:xfrm>
        <a:prstGeom prst="rect">
          <a:avLst/>
        </a:prstGeom>
        <a:solidFill>
          <a:srgbClr val="FFFFFF"/>
        </a:solidFill>
        <a:ln>
          <a:solidFill>
            <a:srgbClr val="FF0000"/>
          </a:solidFill>
        </a:ln>
        <a:effectLst/>
      </xdr:spPr>
    </xdr:pic>
    <xdr:clientData/>
  </xdr:twoCellAnchor>
  <xdr:twoCellAnchor editAs="oneCell">
    <xdr:from>
      <xdr:col>3</xdr:col>
      <xdr:colOff>50800</xdr:colOff>
      <xdr:row>10</xdr:row>
      <xdr:rowOff>38100</xdr:rowOff>
    </xdr:from>
    <xdr:to>
      <xdr:col>6</xdr:col>
      <xdr:colOff>166687</xdr:colOff>
      <xdr:row>14</xdr:row>
      <xdr:rowOff>173038</xdr:rowOff>
    </xdr:to>
    <xdr:pic>
      <xdr:nvPicPr>
        <xdr:cNvPr id="3" name="Picture 2"/>
        <xdr:cNvPicPr>
          <a:picLocks noChangeAspect="1" noChangeArrowheads="1"/>
        </xdr:cNvPicPr>
      </xdr:nvPicPr>
      <xdr:blipFill>
        <a:blip xmlns:r="http://schemas.openxmlformats.org/officeDocument/2006/relationships" r:embed="rId2"/>
        <a:srcRect/>
        <a:stretch>
          <a:fillRect/>
        </a:stretch>
      </xdr:blipFill>
      <xdr:spPr bwMode="auto">
        <a:xfrm>
          <a:off x="3289300" y="1371600"/>
          <a:ext cx="3354387" cy="896938"/>
        </a:xfrm>
        <a:prstGeom prst="rect">
          <a:avLst/>
        </a:prstGeom>
        <a:solidFill>
          <a:schemeClr val="bg1"/>
        </a:solidFill>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showGridLines="0" tabSelected="1" workbookViewId="0">
      <selection activeCell="D46" sqref="D46"/>
    </sheetView>
  </sheetViews>
  <sheetFormatPr baseColWidth="10" defaultRowHeight="15" x14ac:dyDescent="0"/>
  <cols>
    <col min="1" max="4" width="10.625" style="1"/>
    <col min="5" max="7" width="10.625" style="1" customWidth="1"/>
    <col min="8" max="16384" width="10.625" style="1"/>
  </cols>
  <sheetData>
    <row r="1" spans="1:12">
      <c r="A1" t="s">
        <v>19</v>
      </c>
      <c r="B1" s="15"/>
      <c r="C1" s="16"/>
      <c r="D1" s="16"/>
      <c r="E1" s="2"/>
    </row>
    <row r="2" spans="1:12">
      <c r="A2" s="13" t="s">
        <v>20</v>
      </c>
      <c r="B2" s="2"/>
      <c r="C2" s="2"/>
      <c r="D2" s="2"/>
      <c r="E2" s="2"/>
      <c r="L2" s="13"/>
    </row>
    <row r="3" spans="1:12">
      <c r="B3" s="2"/>
      <c r="C3" s="2"/>
      <c r="D3" s="3"/>
      <c r="E3" s="3"/>
      <c r="F3" s="17"/>
      <c r="G3" s="17"/>
      <c r="H3" s="17"/>
    </row>
    <row r="4" spans="1:12">
      <c r="A4" s="20" t="s">
        <v>21</v>
      </c>
      <c r="B4" s="2"/>
      <c r="C4" s="2"/>
      <c r="D4" s="3"/>
      <c r="E4" s="3"/>
      <c r="F4" s="18"/>
      <c r="G4" s="17"/>
      <c r="H4" s="17"/>
      <c r="L4" s="13"/>
    </row>
    <row r="5" spans="1:12">
      <c r="A5" s="20" t="s">
        <v>40</v>
      </c>
      <c r="B5" s="2"/>
      <c r="C5" s="2"/>
      <c r="D5" s="2"/>
      <c r="E5" s="3"/>
      <c r="F5" s="18"/>
      <c r="G5" s="17"/>
      <c r="H5" s="17"/>
    </row>
    <row r="6" spans="1:12">
      <c r="A6" s="2"/>
      <c r="B6" s="2"/>
      <c r="C6" s="2"/>
      <c r="D6" s="2"/>
      <c r="E6" s="3"/>
      <c r="F6" s="19"/>
      <c r="G6" s="17"/>
      <c r="H6" s="17"/>
    </row>
    <row r="7" spans="1:12">
      <c r="A7" s="13" t="s">
        <v>14</v>
      </c>
      <c r="B7" s="2"/>
      <c r="C7" s="2"/>
      <c r="D7" s="13" t="s">
        <v>15</v>
      </c>
      <c r="E7" s="3"/>
      <c r="F7" s="17"/>
      <c r="G7" s="17"/>
      <c r="H7" s="17"/>
    </row>
    <row r="8" spans="1:12">
      <c r="A8" s="2"/>
      <c r="B8" s="2"/>
      <c r="C8" s="2"/>
      <c r="D8" s="2"/>
      <c r="E8" s="3"/>
      <c r="F8" s="17"/>
      <c r="G8" s="17"/>
      <c r="H8" s="17"/>
    </row>
    <row r="9" spans="1:12">
      <c r="A9" s="2"/>
      <c r="B9" s="2"/>
      <c r="C9" s="2"/>
      <c r="D9" s="3"/>
      <c r="E9" s="3"/>
      <c r="F9" s="17"/>
      <c r="G9" s="17"/>
      <c r="H9" s="17"/>
    </row>
    <row r="10" spans="1:12">
      <c r="A10" s="2"/>
      <c r="B10" s="2"/>
      <c r="C10" s="2"/>
      <c r="D10" s="3"/>
      <c r="E10" s="2"/>
    </row>
    <row r="11" spans="1:12">
      <c r="A11" s="2"/>
      <c r="B11" s="2"/>
      <c r="C11" s="2"/>
      <c r="D11" s="2"/>
      <c r="E11" s="2"/>
    </row>
    <row r="12" spans="1:12">
      <c r="A12" s="2"/>
      <c r="B12" s="2"/>
      <c r="C12" s="2"/>
      <c r="D12" s="2"/>
      <c r="E12" s="2"/>
    </row>
    <row r="13" spans="1:12">
      <c r="A13" s="2"/>
      <c r="B13" s="2"/>
      <c r="C13" s="2"/>
      <c r="D13" s="3"/>
      <c r="E13" s="2"/>
    </row>
    <row r="14" spans="1:12">
      <c r="A14" s="4" t="s">
        <v>27</v>
      </c>
      <c r="B14" s="14"/>
      <c r="F14" s="4" t="s">
        <v>9</v>
      </c>
    </row>
    <row r="15" spans="1:12" ht="30">
      <c r="B15" s="26" t="s">
        <v>17</v>
      </c>
      <c r="C15" s="27" t="s">
        <v>18</v>
      </c>
      <c r="D15" s="1" t="s">
        <v>8</v>
      </c>
      <c r="G15" s="26" t="s">
        <v>17</v>
      </c>
      <c r="H15" s="27" t="s">
        <v>18</v>
      </c>
    </row>
    <row r="16" spans="1:12">
      <c r="A16" s="12" t="s">
        <v>16</v>
      </c>
      <c r="B16" s="21">
        <v>30</v>
      </c>
      <c r="C16" s="21">
        <v>25</v>
      </c>
      <c r="D16" s="22">
        <f>SUM(B16:C16)</f>
        <v>55</v>
      </c>
      <c r="F16" s="12" t="s">
        <v>16</v>
      </c>
      <c r="G16" s="25">
        <f>(B19/D19)*D16</f>
        <v>23.571428571428569</v>
      </c>
      <c r="H16" s="25">
        <f>(C19/D19)*D16</f>
        <v>31.428571428571427</v>
      </c>
    </row>
    <row r="17" spans="1:8">
      <c r="A17" s="12" t="s">
        <v>22</v>
      </c>
      <c r="B17" s="21">
        <v>20</v>
      </c>
      <c r="C17" s="21">
        <v>40</v>
      </c>
      <c r="D17" s="22">
        <f>SUM(B17:C17)</f>
        <v>60</v>
      </c>
      <c r="F17" s="12" t="s">
        <v>22</v>
      </c>
      <c r="G17" s="25">
        <f>(B19/D19)*D17</f>
        <v>25.714285714285712</v>
      </c>
      <c r="H17" s="25">
        <f>(C19/D19)*D17</f>
        <v>34.285714285714285</v>
      </c>
    </row>
    <row r="18" spans="1:8">
      <c r="A18" s="12" t="s">
        <v>23</v>
      </c>
      <c r="B18" s="21">
        <v>10</v>
      </c>
      <c r="C18" s="21">
        <v>15</v>
      </c>
      <c r="D18" s="22">
        <f>SUM(B18:C18)</f>
        <v>25</v>
      </c>
      <c r="F18" s="12" t="s">
        <v>23</v>
      </c>
      <c r="G18" s="25">
        <f>(B19/D19)*D18</f>
        <v>10.714285714285714</v>
      </c>
      <c r="H18" s="25">
        <f>(C19/D19)*D18</f>
        <v>14.285714285714285</v>
      </c>
    </row>
    <row r="19" spans="1:8">
      <c r="A19" s="5" t="s">
        <v>8</v>
      </c>
      <c r="B19" s="23">
        <f>SUM(B16:B18)</f>
        <v>60</v>
      </c>
      <c r="C19" s="23">
        <f>SUM(C16:C18)</f>
        <v>80</v>
      </c>
      <c r="D19" s="6">
        <f>SUM(B16:C18)</f>
        <v>140</v>
      </c>
    </row>
    <row r="20" spans="1:8">
      <c r="A20" s="5"/>
      <c r="B20" s="23"/>
      <c r="C20" s="23"/>
      <c r="D20" s="6"/>
    </row>
    <row r="21" spans="1:8">
      <c r="A21" s="5"/>
      <c r="B21" s="28" t="s">
        <v>24</v>
      </c>
      <c r="C21" s="28" t="s">
        <v>54</v>
      </c>
      <c r="D21" s="6"/>
    </row>
    <row r="22" spans="1:8">
      <c r="A22" s="12" t="s">
        <v>16</v>
      </c>
      <c r="B22" s="33">
        <f>B16/D16</f>
        <v>0.54545454545454541</v>
      </c>
      <c r="C22" s="33">
        <f>C16/D16</f>
        <v>0.45454545454545453</v>
      </c>
      <c r="D22" s="6"/>
    </row>
    <row r="23" spans="1:8">
      <c r="A23" s="12" t="s">
        <v>22</v>
      </c>
      <c r="B23" s="33">
        <f>B17/D17</f>
        <v>0.33333333333333331</v>
      </c>
      <c r="C23" s="33">
        <f t="shared" ref="C23:C24" si="0">C17/D17</f>
        <v>0.66666666666666663</v>
      </c>
      <c r="D23" s="6"/>
    </row>
    <row r="24" spans="1:8">
      <c r="A24" s="12" t="s">
        <v>23</v>
      </c>
      <c r="B24" s="33">
        <f>B18/D18</f>
        <v>0.4</v>
      </c>
      <c r="C24" s="33">
        <f t="shared" si="0"/>
        <v>0.6</v>
      </c>
    </row>
    <row r="26" spans="1:8">
      <c r="B26" s="8" t="s">
        <v>10</v>
      </c>
      <c r="C26" s="8" t="s">
        <v>11</v>
      </c>
      <c r="D26" s="8" t="s">
        <v>0</v>
      </c>
      <c r="E26" s="8" t="s">
        <v>1</v>
      </c>
      <c r="F26" s="8" t="s">
        <v>2</v>
      </c>
    </row>
    <row r="27" spans="1:8">
      <c r="A27" s="13" t="s">
        <v>34</v>
      </c>
      <c r="B27" s="34">
        <f>B16</f>
        <v>30</v>
      </c>
      <c r="C27" s="7">
        <f>G16</f>
        <v>23.571428571428569</v>
      </c>
      <c r="D27" s="7">
        <f>B27-C27</f>
        <v>6.4285714285714306</v>
      </c>
      <c r="E27" s="7">
        <f>D27^2</f>
        <v>41.326530612244923</v>
      </c>
      <c r="F27" s="7">
        <f>E27/C27</f>
        <v>1.7532467532467544</v>
      </c>
    </row>
    <row r="28" spans="1:8">
      <c r="A28" s="13" t="s">
        <v>35</v>
      </c>
      <c r="B28" s="34">
        <f>C16</f>
        <v>25</v>
      </c>
      <c r="C28" s="7">
        <f>H16</f>
        <v>31.428571428571427</v>
      </c>
      <c r="D28" s="7">
        <f t="shared" ref="D28:D32" si="1">B28-C28</f>
        <v>-6.428571428571427</v>
      </c>
      <c r="E28" s="7">
        <f t="shared" ref="E28:E32" si="2">D28^2</f>
        <v>41.326530612244881</v>
      </c>
      <c r="F28" s="7">
        <f t="shared" ref="F28:F32" si="3">E28/C28</f>
        <v>1.3149350649350644</v>
      </c>
    </row>
    <row r="29" spans="1:8">
      <c r="A29" s="13" t="s">
        <v>36</v>
      </c>
      <c r="B29" s="34">
        <f>B17</f>
        <v>20</v>
      </c>
      <c r="C29" s="7">
        <f>G17</f>
        <v>25.714285714285712</v>
      </c>
      <c r="D29" s="7">
        <f t="shared" si="1"/>
        <v>-5.7142857142857117</v>
      </c>
      <c r="E29" s="7">
        <f t="shared" si="2"/>
        <v>32.653061224489768</v>
      </c>
      <c r="F29" s="7">
        <f t="shared" si="3"/>
        <v>1.2698412698412689</v>
      </c>
    </row>
    <row r="30" spans="1:8">
      <c r="A30" s="13" t="s">
        <v>37</v>
      </c>
      <c r="B30" s="34">
        <f>C17</f>
        <v>40</v>
      </c>
      <c r="C30" s="7">
        <f>H17</f>
        <v>34.285714285714285</v>
      </c>
      <c r="D30" s="7">
        <f t="shared" si="1"/>
        <v>5.7142857142857153</v>
      </c>
      <c r="E30" s="7">
        <f t="shared" si="2"/>
        <v>32.653061224489811</v>
      </c>
      <c r="F30" s="7">
        <f t="shared" si="3"/>
        <v>0.95238095238095288</v>
      </c>
    </row>
    <row r="31" spans="1:8">
      <c r="A31" s="13" t="s">
        <v>38</v>
      </c>
      <c r="B31" s="34">
        <f>B18</f>
        <v>10</v>
      </c>
      <c r="C31" s="7">
        <f>G18</f>
        <v>10.714285714285714</v>
      </c>
      <c r="D31" s="7">
        <f t="shared" si="1"/>
        <v>-0.71428571428571352</v>
      </c>
      <c r="E31" s="7">
        <f t="shared" si="2"/>
        <v>0.51020408163265196</v>
      </c>
      <c r="F31" s="7">
        <f t="shared" si="3"/>
        <v>4.7619047619047519E-2</v>
      </c>
    </row>
    <row r="32" spans="1:8">
      <c r="A32" s="13" t="s">
        <v>39</v>
      </c>
      <c r="B32" s="34">
        <f>C18</f>
        <v>15</v>
      </c>
      <c r="C32" s="7">
        <f>H18</f>
        <v>14.285714285714285</v>
      </c>
      <c r="D32" s="7">
        <f t="shared" si="1"/>
        <v>0.7142857142857153</v>
      </c>
      <c r="E32" s="7">
        <f t="shared" si="2"/>
        <v>0.51020408163265452</v>
      </c>
      <c r="F32" s="7">
        <f t="shared" si="3"/>
        <v>3.5714285714285816E-2</v>
      </c>
    </row>
    <row r="34" spans="3:7">
      <c r="E34" s="12" t="s">
        <v>12</v>
      </c>
      <c r="F34" s="29">
        <f>SUM(F27:F32)</f>
        <v>5.3737373737373728</v>
      </c>
    </row>
    <row r="35" spans="3:7">
      <c r="E35" s="9" t="s">
        <v>4</v>
      </c>
      <c r="F35" s="10">
        <f>_xlfn.CHISQ.INV(0.95,F39)</f>
        <v>5.9914645471079799</v>
      </c>
      <c r="G35" s="9" t="s">
        <v>50</v>
      </c>
    </row>
    <row r="36" spans="3:7">
      <c r="E36" s="9"/>
      <c r="F36" s="10"/>
    </row>
    <row r="37" spans="3:7">
      <c r="E37" s="12" t="s">
        <v>25</v>
      </c>
      <c r="F37" s="37">
        <v>3</v>
      </c>
    </row>
    <row r="38" spans="3:7">
      <c r="E38" s="12" t="s">
        <v>26</v>
      </c>
      <c r="F38" s="37">
        <v>2</v>
      </c>
    </row>
    <row r="39" spans="3:7">
      <c r="D39" s="13"/>
      <c r="E39" s="11" t="s">
        <v>5</v>
      </c>
      <c r="F39" s="30">
        <f>(F37-1)*(F38-1)</f>
        <v>2</v>
      </c>
      <c r="G39" s="13" t="s">
        <v>28</v>
      </c>
    </row>
    <row r="40" spans="3:7">
      <c r="D40" s="13"/>
      <c r="E40" s="11" t="s">
        <v>3</v>
      </c>
      <c r="F40" s="31">
        <f>_xlfn.CHISQ.DIST.RT(F34,F39)</f>
        <v>6.8093828986654767E-2</v>
      </c>
      <c r="G40" s="13" t="s">
        <v>51</v>
      </c>
    </row>
    <row r="41" spans="3:7">
      <c r="E41" s="11" t="s">
        <v>13</v>
      </c>
      <c r="F41" s="32">
        <f>D19</f>
        <v>140</v>
      </c>
      <c r="G41" s="13" t="s">
        <v>29</v>
      </c>
    </row>
    <row r="43" spans="3:7">
      <c r="E43" s="12" t="s">
        <v>30</v>
      </c>
      <c r="F43" s="1">
        <f>_xlfn.CHISQ.TEST(B16:C18,G16:H18)</f>
        <v>6.8093828986654767E-2</v>
      </c>
    </row>
    <row r="45" spans="3:7">
      <c r="C45" s="12" t="s">
        <v>31</v>
      </c>
      <c r="D45" s="24" t="s">
        <v>32</v>
      </c>
    </row>
    <row r="46" spans="3:7">
      <c r="D46" s="24" t="s">
        <v>33</v>
      </c>
    </row>
  </sheetData>
  <pageMargins left="0.75" right="0.75" top="1" bottom="1" header="0.5" footer="0.5"/>
  <pageSetup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showGridLines="0" workbookViewId="0">
      <selection activeCell="C28" sqref="C28"/>
    </sheetView>
  </sheetViews>
  <sheetFormatPr baseColWidth="10" defaultRowHeight="15" x14ac:dyDescent="0"/>
  <cols>
    <col min="1" max="4" width="10.625" style="1"/>
    <col min="5" max="7" width="10.625" style="1" customWidth="1"/>
    <col min="8" max="16384" width="10.625" style="1"/>
  </cols>
  <sheetData>
    <row r="1" spans="1:12">
      <c r="A1" s="38" t="s">
        <v>52</v>
      </c>
    </row>
    <row r="2" spans="1:12">
      <c r="A2" s="38" t="s">
        <v>53</v>
      </c>
    </row>
    <row r="4" spans="1:12">
      <c r="A4" t="s">
        <v>19</v>
      </c>
      <c r="B4" s="15"/>
      <c r="C4" s="16"/>
      <c r="D4" s="16"/>
      <c r="E4" s="2"/>
    </row>
    <row r="5" spans="1:12">
      <c r="A5" s="13" t="s">
        <v>20</v>
      </c>
      <c r="B5" s="2"/>
      <c r="C5" s="2"/>
      <c r="D5" s="2"/>
      <c r="E5" s="2"/>
      <c r="L5" s="13"/>
    </row>
    <row r="6" spans="1:12">
      <c r="B6" s="2"/>
      <c r="C6" s="2"/>
      <c r="D6" s="3"/>
      <c r="E6" s="3"/>
      <c r="F6" s="17"/>
      <c r="G6" s="17"/>
      <c r="H6" s="17"/>
    </row>
    <row r="7" spans="1:12">
      <c r="A7" s="20" t="s">
        <v>21</v>
      </c>
      <c r="B7" s="2"/>
      <c r="C7" s="2"/>
      <c r="D7" s="3"/>
      <c r="E7" s="3"/>
      <c r="F7" s="18"/>
      <c r="G7" s="17"/>
      <c r="H7" s="17"/>
      <c r="L7" s="13"/>
    </row>
    <row r="8" spans="1:12">
      <c r="A8" s="20" t="s">
        <v>40</v>
      </c>
      <c r="B8" s="2"/>
      <c r="C8" s="2"/>
      <c r="D8" s="2"/>
      <c r="E8" s="3"/>
      <c r="F8" s="18"/>
      <c r="G8" s="17"/>
      <c r="H8" s="17"/>
    </row>
    <row r="9" spans="1:12">
      <c r="A9" s="2"/>
      <c r="B9" s="2"/>
      <c r="C9" s="2"/>
      <c r="D9" s="2"/>
      <c r="E9" s="3"/>
      <c r="F9" s="19"/>
      <c r="G9" s="17"/>
      <c r="H9" s="17"/>
    </row>
    <row r="10" spans="1:12">
      <c r="A10" s="13" t="s">
        <v>14</v>
      </c>
      <c r="B10" s="2"/>
      <c r="C10" s="2"/>
      <c r="D10" s="13" t="s">
        <v>15</v>
      </c>
      <c r="E10" s="3"/>
      <c r="F10" s="17"/>
      <c r="G10" s="17"/>
      <c r="H10" s="17"/>
    </row>
    <row r="11" spans="1:12">
      <c r="A11" s="2"/>
      <c r="B11" s="2"/>
      <c r="C11" s="2"/>
      <c r="D11" s="2"/>
      <c r="E11" s="3"/>
      <c r="F11" s="17"/>
      <c r="G11" s="17"/>
      <c r="H11" s="17"/>
    </row>
    <row r="12" spans="1:12">
      <c r="A12" s="2"/>
      <c r="B12" s="2"/>
      <c r="C12" s="2"/>
      <c r="D12" s="3"/>
      <c r="E12" s="3"/>
      <c r="F12" s="17"/>
      <c r="G12" s="17"/>
      <c r="H12" s="17"/>
    </row>
    <row r="13" spans="1:12">
      <c r="A13" s="2"/>
      <c r="B13" s="2"/>
      <c r="C13" s="2"/>
      <c r="D13" s="3"/>
      <c r="E13" s="2"/>
    </row>
    <row r="14" spans="1:12">
      <c r="A14" s="2"/>
      <c r="B14" s="2"/>
      <c r="C14" s="2"/>
      <c r="D14" s="2"/>
      <c r="E14" s="2"/>
    </row>
    <row r="15" spans="1:12">
      <c r="A15" s="2"/>
      <c r="B15" s="2"/>
      <c r="C15" s="2"/>
      <c r="D15" s="2"/>
      <c r="E15" s="2"/>
    </row>
    <row r="16" spans="1:12">
      <c r="A16" s="2"/>
      <c r="B16" s="2"/>
      <c r="C16" s="2"/>
      <c r="D16" s="3"/>
      <c r="E16" s="2"/>
    </row>
    <row r="17" spans="1:8">
      <c r="A17" s="4" t="s">
        <v>27</v>
      </c>
      <c r="B17" s="14"/>
      <c r="F17" s="4" t="s">
        <v>9</v>
      </c>
    </row>
    <row r="18" spans="1:8">
      <c r="B18" s="35" t="s">
        <v>41</v>
      </c>
      <c r="C18" s="36" t="s">
        <v>42</v>
      </c>
      <c r="D18" s="1" t="s">
        <v>8</v>
      </c>
      <c r="G18" s="26" t="s">
        <v>41</v>
      </c>
      <c r="H18" s="27" t="s">
        <v>42</v>
      </c>
    </row>
    <row r="19" spans="1:8">
      <c r="A19" s="12" t="s">
        <v>6</v>
      </c>
      <c r="B19" s="21">
        <v>30</v>
      </c>
      <c r="C19" s="21">
        <v>25</v>
      </c>
      <c r="D19" s="22">
        <f>SUM(B19:C19)</f>
        <v>55</v>
      </c>
      <c r="F19" s="12" t="s">
        <v>6</v>
      </c>
      <c r="G19" s="25">
        <f>(B21/D21)*D19</f>
        <v>23.913043478260867</v>
      </c>
      <c r="H19" s="25">
        <f>(C21/D21)*D19</f>
        <v>31.086956521739129</v>
      </c>
    </row>
    <row r="20" spans="1:8">
      <c r="A20" s="12" t="s">
        <v>7</v>
      </c>
      <c r="B20" s="21">
        <v>20</v>
      </c>
      <c r="C20" s="21">
        <v>40</v>
      </c>
      <c r="D20" s="22">
        <f>SUM(B20:C20)</f>
        <v>60</v>
      </c>
      <c r="F20" s="12" t="s">
        <v>7</v>
      </c>
      <c r="G20" s="25">
        <f>(B21/D21)*D20</f>
        <v>26.086956521739129</v>
      </c>
      <c r="H20" s="25">
        <f>(C21/D21)*D20</f>
        <v>33.913043478260867</v>
      </c>
    </row>
    <row r="21" spans="1:8">
      <c r="A21" s="5" t="s">
        <v>8</v>
      </c>
      <c r="B21" s="23">
        <f>SUM(B19:B20)</f>
        <v>50</v>
      </c>
      <c r="C21" s="23">
        <f>SUM(C19:C20)</f>
        <v>65</v>
      </c>
      <c r="D21" s="6">
        <f>SUM(B19:C20)</f>
        <v>115</v>
      </c>
    </row>
    <row r="22" spans="1:8">
      <c r="A22" s="5"/>
      <c r="B22" s="23"/>
      <c r="C22" s="23"/>
      <c r="D22" s="6"/>
    </row>
    <row r="23" spans="1:8">
      <c r="A23" s="5"/>
      <c r="B23" s="28" t="s">
        <v>43</v>
      </c>
      <c r="C23" s="28" t="s">
        <v>55</v>
      </c>
      <c r="D23" s="6"/>
    </row>
    <row r="24" spans="1:8">
      <c r="A24" s="12" t="s">
        <v>6</v>
      </c>
      <c r="B24" s="33">
        <f>B19/D19</f>
        <v>0.54545454545454541</v>
      </c>
      <c r="C24" s="33">
        <f>C19/D19</f>
        <v>0.45454545454545453</v>
      </c>
      <c r="D24" s="6"/>
    </row>
    <row r="25" spans="1:8">
      <c r="A25" s="12" t="s">
        <v>7</v>
      </c>
      <c r="B25" s="33">
        <f>B20/D20</f>
        <v>0.33333333333333331</v>
      </c>
      <c r="C25" s="33">
        <f>C20/D20</f>
        <v>0.66666666666666663</v>
      </c>
      <c r="D25" s="6"/>
    </row>
    <row r="27" spans="1:8">
      <c r="B27" s="8" t="s">
        <v>10</v>
      </c>
      <c r="C27" s="8" t="s">
        <v>11</v>
      </c>
      <c r="D27" s="8" t="s">
        <v>0</v>
      </c>
      <c r="E27" s="8" t="s">
        <v>1</v>
      </c>
      <c r="F27" s="8" t="s">
        <v>2</v>
      </c>
    </row>
    <row r="28" spans="1:8">
      <c r="A28" s="13" t="s">
        <v>44</v>
      </c>
      <c r="B28" s="34">
        <f>B19</f>
        <v>30</v>
      </c>
      <c r="C28" s="7">
        <f>G19</f>
        <v>23.913043478260867</v>
      </c>
      <c r="D28" s="7">
        <f>B28-C28</f>
        <v>6.0869565217391326</v>
      </c>
      <c r="E28" s="7">
        <f>D28^2</f>
        <v>37.051039697542556</v>
      </c>
      <c r="F28" s="7">
        <f>E28/C28</f>
        <v>1.549407114624507</v>
      </c>
    </row>
    <row r="29" spans="1:8">
      <c r="A29" s="13" t="s">
        <v>45</v>
      </c>
      <c r="B29" s="34">
        <f>C19</f>
        <v>25</v>
      </c>
      <c r="C29" s="7">
        <f>H19</f>
        <v>31.086956521739129</v>
      </c>
      <c r="D29" s="7">
        <f t="shared" ref="D29:D31" si="0">B29-C29</f>
        <v>-6.086956521739129</v>
      </c>
      <c r="E29" s="7">
        <f t="shared" ref="E29:E31" si="1">D29^2</f>
        <v>37.051039697542514</v>
      </c>
      <c r="F29" s="7">
        <f t="shared" ref="F29:F31" si="2">E29/C29</f>
        <v>1.1918516266342347</v>
      </c>
    </row>
    <row r="30" spans="1:8">
      <c r="A30" s="13" t="s">
        <v>46</v>
      </c>
      <c r="B30" s="34">
        <f>B20</f>
        <v>20</v>
      </c>
      <c r="C30" s="7">
        <f>G20</f>
        <v>26.086956521739129</v>
      </c>
      <c r="D30" s="7">
        <f t="shared" si="0"/>
        <v>-6.086956521739129</v>
      </c>
      <c r="E30" s="7">
        <f t="shared" si="1"/>
        <v>37.051039697542514</v>
      </c>
      <c r="F30" s="7">
        <f t="shared" si="2"/>
        <v>1.4202898550724632</v>
      </c>
    </row>
    <row r="31" spans="1:8">
      <c r="A31" s="13" t="s">
        <v>47</v>
      </c>
      <c r="B31" s="34">
        <f>C20</f>
        <v>40</v>
      </c>
      <c r="C31" s="7">
        <f>H20</f>
        <v>33.913043478260867</v>
      </c>
      <c r="D31" s="7">
        <f t="shared" si="0"/>
        <v>6.0869565217391326</v>
      </c>
      <c r="E31" s="7">
        <f t="shared" si="1"/>
        <v>37.051039697542556</v>
      </c>
      <c r="F31" s="7">
        <f t="shared" si="2"/>
        <v>1.0925306577480498</v>
      </c>
    </row>
    <row r="33" spans="3:7">
      <c r="E33" s="12" t="s">
        <v>12</v>
      </c>
      <c r="F33" s="29">
        <f>SUM(F28:F31)</f>
        <v>5.2540792540792545</v>
      </c>
    </row>
    <row r="34" spans="3:7">
      <c r="E34" s="9" t="s">
        <v>4</v>
      </c>
      <c r="F34" s="10">
        <f>_xlfn.CHISQ.INV(0.95,F38)</f>
        <v>3.8414588206941236</v>
      </c>
      <c r="G34" s="9" t="s">
        <v>50</v>
      </c>
    </row>
    <row r="35" spans="3:7">
      <c r="E35" s="9"/>
      <c r="F35" s="10"/>
    </row>
    <row r="36" spans="3:7">
      <c r="E36" s="12" t="s">
        <v>25</v>
      </c>
      <c r="F36" s="37">
        <v>2</v>
      </c>
    </row>
    <row r="37" spans="3:7">
      <c r="E37" s="12" t="s">
        <v>26</v>
      </c>
      <c r="F37" s="37">
        <v>2</v>
      </c>
    </row>
    <row r="38" spans="3:7">
      <c r="D38" s="13"/>
      <c r="E38" s="11" t="s">
        <v>5</v>
      </c>
      <c r="F38" s="30">
        <f>(F36-1)*(F37-1)</f>
        <v>1</v>
      </c>
      <c r="G38" s="13" t="s">
        <v>28</v>
      </c>
    </row>
    <row r="39" spans="3:7">
      <c r="D39" s="13"/>
      <c r="E39" s="11" t="s">
        <v>3</v>
      </c>
      <c r="F39" s="31">
        <f>_xlfn.CHISQ.DIST.RT(F33,F38)</f>
        <v>2.1895383085184898E-2</v>
      </c>
      <c r="G39" s="13" t="s">
        <v>51</v>
      </c>
    </row>
    <row r="40" spans="3:7">
      <c r="E40" s="11" t="s">
        <v>13</v>
      </c>
      <c r="F40" s="32">
        <f>D21</f>
        <v>115</v>
      </c>
      <c r="G40" s="13" t="s">
        <v>29</v>
      </c>
    </row>
    <row r="42" spans="3:7">
      <c r="E42" s="12" t="s">
        <v>30</v>
      </c>
      <c r="F42" s="1">
        <f>_xlfn.CHISQ.TEST(B19:C20,G19:H20)</f>
        <v>2.1895383085184898E-2</v>
      </c>
    </row>
    <row r="44" spans="3:7">
      <c r="C44" s="12" t="s">
        <v>31</v>
      </c>
      <c r="D44" s="24" t="s">
        <v>48</v>
      </c>
    </row>
    <row r="45" spans="3:7">
      <c r="D45" s="24" t="s">
        <v>49</v>
      </c>
    </row>
  </sheetData>
  <pageMargins left="0.75" right="0.75" top="1" bottom="1" header="0.5" footer="0.5"/>
  <pageSetup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Overall 3x2</vt:lpstr>
      <vt:lpstr>Followup 2x2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Finley</dc:creator>
  <cp:lastModifiedBy>Jason Finley</cp:lastModifiedBy>
  <dcterms:created xsi:type="dcterms:W3CDTF">2014-08-13T22:48:15Z</dcterms:created>
  <dcterms:modified xsi:type="dcterms:W3CDTF">2016-07-25T21:47:02Z</dcterms:modified>
</cp:coreProperties>
</file>